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<sst xmlns="http://schemas.openxmlformats.org/spreadsheetml/2006/main" count="61" uniqueCount="50">
  <si>
    <r>
      <rPr>
        <i val="true"/>
        <sz val="8"/>
        <color rgb="FF000000"/>
        <rFont val="Arial"/>
        <family val="2"/>
        <charset val="238"/>
      </rPr>
      <t xml:space="preserve">Zamawiający – </t>
    </r>
    <r>
      <rPr>
        <i val="true"/>
        <sz val="6"/>
        <color rgb="FF000000"/>
        <rFont val="Arial"/>
        <family val="2"/>
        <charset val="238"/>
      </rPr>
      <t xml:space="preserve">GMINA BABOSZEWO, UL. WARSZAWSKA 9A 09-130 BABOSZEWO, POWIAT PŁOŃSKI, WOJ. MAZOWIECKIE TEL. 23 6611091, e-mail: </t>
    </r>
    <r>
      <rPr>
        <i val="true"/>
        <sz val="6"/>
        <rFont val="Arial"/>
        <family val="2"/>
        <charset val="238"/>
      </rPr>
      <t xml:space="preserve">urzad@gminababoszewo.pl</t>
    </r>
    <r>
      <rPr>
        <i val="true"/>
        <sz val="6"/>
        <color rgb="FF000000"/>
        <rFont val="Arial"/>
        <family val="2"/>
        <charset val="238"/>
      </rPr>
      <t xml:space="preserve"> ; </t>
    </r>
    <r>
      <rPr>
        <i val="true"/>
        <sz val="6"/>
        <rFont val="Arial"/>
        <family val="2"/>
        <charset val="238"/>
      </rPr>
      <t xml:space="preserve">zp@gminababoszewo.pl</t>
    </r>
    <r>
      <rPr>
        <i val="true"/>
        <sz val="6"/>
        <color rgb="FF000000"/>
        <rFont val="Arial"/>
        <family val="2"/>
        <charset val="238"/>
      </rPr>
      <t xml:space="preserve">,Adres strony internetowej: www.bip.gminababoszewo.pl </t>
    </r>
  </si>
  <si>
    <r>
      <rPr>
        <i val="true"/>
        <sz val="6"/>
        <color rgb="FF000000"/>
        <rFont val="Arial"/>
        <family val="2"/>
        <charset val="238"/>
      </rPr>
      <t xml:space="preserve">Postępowanie o udzielenie zamówienia publicznego  pn.  </t>
    </r>
    <r>
      <rPr>
        <b val="true"/>
        <i val="true"/>
        <sz val="6"/>
        <color rgb="FF000000"/>
        <rFont val="Arial"/>
        <family val="2"/>
        <charset val="238"/>
      </rPr>
      <t xml:space="preserve">„Kompleksowa dostawa paliwa gazowego -  gazu ziemnego  wysokometanowego grupy E do budynków Gminy Baboszewo i jej jednostek organizacyjnych”.</t>
    </r>
    <r>
      <rPr>
        <i val="true"/>
        <sz val="6"/>
        <color rgb="FF000000"/>
        <rFont val="Arial"/>
        <family val="2"/>
        <charset val="238"/>
      </rPr>
      <t xml:space="preserve"> Oznaczenie sprawy (numer referencyjny): ZP.271.1.9.2021</t>
    </r>
  </si>
  <si>
    <t xml:space="preserve">Załącznik Nr  6 do SWZ   </t>
  </si>
  <si>
    <t xml:space="preserve">FORMULARZ KALKULACJI CENY OFERTY</t>
  </si>
  <si>
    <t xml:space="preserve">Lp.</t>
  </si>
  <si>
    <t xml:space="preserve">Grupa taryf.</t>
  </si>
  <si>
    <t xml:space="preserve">Nazwa, adews i numer  punktu poboru </t>
  </si>
  <si>
    <t xml:space="preserve">Moc umowna (kWh/h)</t>
  </si>
  <si>
    <t xml:space="preserve">Szacunkowe zapotrzebowanie na paliwo (kWh)  w okresie  objętym zamówieniem                          I-XII  2022r. </t>
  </si>
  <si>
    <t xml:space="preserve">Liczba miesięcy/godzin</t>
  </si>
  <si>
    <t xml:space="preserve">Cena jednostkowa za gaz w zł/kWh (zaokrąglenie do 5 miejsc po przecinku)</t>
  </si>
  <si>
    <t xml:space="preserve">Opłata handlowa/ abonamentowa</t>
  </si>
  <si>
    <t xml:space="preserve">Cena  za usługi dystrybucji (netto)</t>
  </si>
  <si>
    <t xml:space="preserve">Łącznie za gaz ( kol 5 x kol 7)</t>
  </si>
  <si>
    <t xml:space="preserve">Łączna opłata handlowa/</t>
  </si>
  <si>
    <t xml:space="preserve">Łączne opłaty dystrybucyjne</t>
  </si>
  <si>
    <t xml:space="preserve">CENA OFERTY</t>
  </si>
  <si>
    <t xml:space="preserve">Jedna cena obowiązująca  dla wszystkich grup taryfowych                 w okresie realizacji umowy                      </t>
  </si>
  <si>
    <t xml:space="preserve"> za m-c    w zł/miesięcznie netto</t>
  </si>
  <si>
    <t xml:space="preserve">abonamen-towa (kol 6 x kol 8)</t>
  </si>
  <si>
    <r>
      <rPr>
        <sz val="6"/>
        <color rgb="FF000000"/>
        <rFont val="Times New Roman"/>
        <family val="1"/>
        <charset val="238"/>
      </rPr>
      <t xml:space="preserve">z dokładnością do 2 miejsc po przecinku</t>
    </r>
    <r>
      <rPr>
        <b val="true"/>
        <sz val="6"/>
        <color rgb="FF000000"/>
        <rFont val="Times New Roman"/>
        <family val="1"/>
        <charset val="238"/>
      </rPr>
      <t xml:space="preserve">   </t>
    </r>
  </si>
  <si>
    <t xml:space="preserve">Opłata dystryb.  Stała</t>
  </si>
  <si>
    <t xml:space="preserve">Opłata dystryb. zmienna zł/kWh                          zł  </t>
  </si>
  <si>
    <t xml:space="preserve"> zł</t>
  </si>
  <si>
    <t xml:space="preserve">Łączna opłata stała:</t>
  </si>
  <si>
    <r>
      <rPr>
        <b val="true"/>
        <sz val="6"/>
        <color rgb="FF000000"/>
        <rFont val="Times New Roman"/>
        <family val="1"/>
        <charset val="238"/>
      </rPr>
      <t xml:space="preserve">Łączna opłata zmienna (kol 5  x kol.10 )                 (</t>
    </r>
    <r>
      <rPr>
        <sz val="6"/>
        <color rgb="FF000000"/>
        <rFont val="Times New Roman"/>
        <family val="1"/>
        <charset val="238"/>
      </rPr>
      <t xml:space="preserve">zaokrąglić   do 2 miejsc po przecinku</t>
    </r>
    <r>
      <rPr>
        <b val="true"/>
        <sz val="6"/>
        <color rgb="FF000000"/>
        <rFont val="Times New Roman"/>
        <family val="1"/>
        <charset val="238"/>
      </rPr>
      <t xml:space="preserve">)</t>
    </r>
  </si>
  <si>
    <t xml:space="preserve"> Netto </t>
  </si>
  <si>
    <t xml:space="preserve">Podatek VAT</t>
  </si>
  <si>
    <t xml:space="preserve"> BRUTTO                                 ( kol. 15+ kol. 16) </t>
  </si>
  <si>
    <r>
      <rPr>
        <b val="true"/>
        <sz val="6"/>
        <color rgb="FF000000"/>
        <rFont val="Times New Roman"/>
        <family val="1"/>
        <charset val="238"/>
      </rPr>
      <t xml:space="preserve">zł                              </t>
    </r>
    <r>
      <rPr>
        <sz val="6"/>
        <color rgb="FF000000"/>
        <rFont val="Times New Roman"/>
        <family val="1"/>
        <charset val="238"/>
      </rPr>
      <t xml:space="preserve">z dokładnością poz.1-4  do 2 miejsc po przecinku, poz.4-5 do 5  miejsc  po przecinku </t>
    </r>
  </si>
  <si>
    <t xml:space="preserve">z dokładnością do 5 miejsc po przecinku</t>
  </si>
  <si>
    <t xml:space="preserve">- poz. od 1 do 4                      (kol 6 x  kol 9)</t>
  </si>
  <si>
    <t xml:space="preserve">kol. 11 + kol. 12 + kol. 13 + kol.14</t>
  </si>
  <si>
    <r>
      <rPr>
        <b val="true"/>
        <sz val="6"/>
        <color rgb="FF000000"/>
        <rFont val="Calibri"/>
        <family val="2"/>
        <charset val="238"/>
      </rPr>
      <t xml:space="preserve">­</t>
    </r>
    <r>
      <rPr>
        <b val="true"/>
        <sz val="6"/>
        <color rgb="FF000000"/>
        <rFont val="Times New Roman"/>
        <family val="1"/>
        <charset val="238"/>
      </rPr>
      <t xml:space="preserve"> poz.5 i 6 –  kol. 9 x 274KWh/h   x 8760 h \</t>
    </r>
  </si>
  <si>
    <t xml:space="preserve"> (zaokrąglić do   2 miejsc po przecinku)  </t>
  </si>
  <si>
    <t xml:space="preserve">W-3.6_WA</t>
  </si>
  <si>
    <t xml:space="preserve">Budynek usługowo-mieszkalny            w Baboszewie,  ul. Jana i Antoniego Brodeckich 7                                            Nr  1711360020</t>
  </si>
  <si>
    <t xml:space="preserve">x</t>
  </si>
  <si>
    <t xml:space="preserve">stawka zł/m-c</t>
  </si>
  <si>
    <t xml:space="preserve">W-4_WA</t>
  </si>
  <si>
    <t xml:space="preserve">Szkoła Podstawowa w Mystkowie, Mystkowo 53, Nr  7961160508</t>
  </si>
  <si>
    <t xml:space="preserve">Świetlica Środowiskowa                        w Baboszewie, ul. Spółdzielcza 4,               Nr  5657121953</t>
  </si>
  <si>
    <t xml:space="preserve">Urząd Gminy Baboszewo,                        ul. Warszawska 9A,                                                 Nr  7686670178</t>
  </si>
  <si>
    <t xml:space="preserve">W-5.1._WA</t>
  </si>
  <si>
    <t xml:space="preserve">Szkoła Podstawowa w Baboszewie, ul. Janan i Antoniego Brodeckich 6,                             Nr  8018590365500019260773</t>
  </si>
  <si>
    <t xml:space="preserve">Ilość godzin(h) 8760</t>
  </si>
  <si>
    <t xml:space="preserve">stawka   [zł/(kWh/h) za h]</t>
  </si>
  <si>
    <t xml:space="preserve">Hala Sportowa w Baboszewie,              ul. Jana i Antoniego Brodeckich 6,                             Nr  8018590365500019226632
</t>
  </si>
  <si>
    <t xml:space="preserve">Razem:</t>
  </si>
  <si>
    <t xml:space="preserve">Cena oferty ogółem: (suma wierszy 1-6)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</si>
</sst>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i val="true"/>
      <sz val="8"/>
      <color rgb="FF000000"/>
      <name val="Arial"/>
      <family val="2"/>
      <charset val="238"/>
    </font>
    <font>
      <i val="true"/>
      <sz val="6"/>
      <color rgb="FF000000"/>
      <name val="Arial"/>
      <family val="2"/>
      <charset val="238"/>
    </font>
    <font>
      <i val="true"/>
      <sz val="6"/>
      <name val="Arial"/>
      <family val="2"/>
      <charset val="238"/>
    </font>
    <font>
      <b val="true"/>
      <i val="true"/>
      <sz val="6"/>
      <color rgb="FF000000"/>
      <name val="Arial"/>
      <family val="2"/>
      <charset val="238"/>
    </font>
    <font>
      <b val="true"/>
      <i val="true"/>
      <sz val="1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 val="true"/>
      <sz val="18"/>
      <color rgb="FF000000"/>
      <name val="Calibri"/>
      <family val="2"/>
      <charset val="238"/>
    </font>
    <font>
      <b val="true"/>
      <sz val="6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 val="true"/>
      <sz val="6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11"/>
      <color rgb="FFC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10"/>
    <col collapsed="false" customWidth="true" hidden="false" outlineLevel="0" max="3" min="3" style="0" width="20.3"/>
    <col collapsed="false" customWidth="true" hidden="false" outlineLevel="0" max="4" min="4" style="0" width="8.71"/>
    <col collapsed="false" customWidth="true" hidden="false" outlineLevel="0" max="5" min="5" style="0" width="11.99"/>
    <col collapsed="false" customWidth="true" hidden="false" outlineLevel="0" max="9" min="6" style="0" width="8.71"/>
    <col collapsed="false" customWidth="true" hidden="false" outlineLevel="0" max="10" min="10" style="0" width="9.13"/>
    <col collapsed="false" customWidth="true" hidden="false" outlineLevel="0" max="11" min="11" style="0" width="7.15"/>
    <col collapsed="false" customWidth="true" hidden="false" outlineLevel="0" max="12" min="12" style="0" width="13.7"/>
    <col collapsed="false" customWidth="true" hidden="false" outlineLevel="0" max="14" min="13" style="0" width="8.71"/>
    <col collapsed="false" customWidth="true" hidden="false" outlineLevel="0" max="15" min="15" style="0" width="9.85"/>
    <col collapsed="false" customWidth="true" hidden="false" outlineLevel="0" max="16" min="16" style="0" width="10.71"/>
    <col collapsed="false" customWidth="true" hidden="false" outlineLevel="0" max="17" min="17" style="0" width="9.85"/>
    <col collapsed="false" customWidth="true" hidden="false" outlineLevel="0" max="18" min="18" style="0" width="10.71"/>
    <col collapsed="false" customWidth="true" hidden="false" outlineLevel="0" max="1025" min="19" style="0" width="8.71"/>
  </cols>
  <sheetData>
    <row r="1" customFormat="false" ht="15" hidden="false" customHeight="false" outlineLevel="0" collapsed="false">
      <c r="A1" s="1" t="s">
        <v>0</v>
      </c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J3" s="3" t="s">
        <v>2</v>
      </c>
    </row>
    <row r="5" customFormat="false" ht="23.25" hidden="false" customHeight="false" outlineLevel="0" collapsed="false">
      <c r="D5" s="4"/>
      <c r="G5" s="5" t="s">
        <v>3</v>
      </c>
    </row>
    <row r="6" customFormat="false" ht="58.5" hidden="false" customHeight="true" outlineLevel="0" collapsed="false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7" t="s">
        <v>12</v>
      </c>
      <c r="J6" s="7"/>
      <c r="K6" s="7"/>
      <c r="L6" s="9" t="s">
        <v>13</v>
      </c>
      <c r="M6" s="8" t="s">
        <v>14</v>
      </c>
      <c r="N6" s="7" t="s">
        <v>15</v>
      </c>
      <c r="O6" s="7"/>
      <c r="P6" s="7" t="s">
        <v>16</v>
      </c>
      <c r="Q6" s="7"/>
      <c r="R6" s="7"/>
    </row>
    <row r="7" customFormat="false" ht="78" hidden="false" customHeight="false" outlineLevel="0" collapsed="false">
      <c r="A7" s="6"/>
      <c r="B7" s="7"/>
      <c r="C7" s="7"/>
      <c r="D7" s="7"/>
      <c r="E7" s="7"/>
      <c r="F7" s="7"/>
      <c r="G7" s="10" t="s">
        <v>17</v>
      </c>
      <c r="H7" s="10" t="s">
        <v>18</v>
      </c>
      <c r="I7" s="7"/>
      <c r="J7" s="7"/>
      <c r="K7" s="7"/>
      <c r="L7" s="9"/>
      <c r="M7" s="10" t="s">
        <v>19</v>
      </c>
      <c r="N7" s="7"/>
      <c r="O7" s="7"/>
      <c r="P7" s="7"/>
      <c r="Q7" s="7"/>
      <c r="R7" s="7"/>
    </row>
    <row r="8" customFormat="false" ht="24.75" hidden="false" customHeight="true" outlineLevel="0" collapsed="false">
      <c r="A8" s="6"/>
      <c r="B8" s="7"/>
      <c r="C8" s="7"/>
      <c r="D8" s="7"/>
      <c r="E8" s="7"/>
      <c r="F8" s="7"/>
      <c r="G8" s="11"/>
      <c r="H8" s="12" t="s">
        <v>20</v>
      </c>
      <c r="I8" s="10" t="s">
        <v>21</v>
      </c>
      <c r="J8" s="13" t="s">
        <v>22</v>
      </c>
      <c r="K8" s="13"/>
      <c r="L8" s="9"/>
      <c r="M8" s="10" t="s">
        <v>23</v>
      </c>
      <c r="N8" s="10" t="s">
        <v>24</v>
      </c>
      <c r="O8" s="7" t="s">
        <v>25</v>
      </c>
      <c r="P8" s="14" t="s">
        <v>26</v>
      </c>
      <c r="Q8" s="15" t="s">
        <v>27</v>
      </c>
      <c r="R8" s="15" t="s">
        <v>28</v>
      </c>
    </row>
    <row r="9" customFormat="false" ht="59.25" hidden="false" customHeight="true" outlineLevel="0" collapsed="false">
      <c r="A9" s="6"/>
      <c r="B9" s="7"/>
      <c r="C9" s="7"/>
      <c r="D9" s="7"/>
      <c r="E9" s="7"/>
      <c r="F9" s="7"/>
      <c r="G9" s="11"/>
      <c r="H9" s="11"/>
      <c r="I9" s="10" t="s">
        <v>29</v>
      </c>
      <c r="J9" s="16" t="s">
        <v>30</v>
      </c>
      <c r="K9" s="16"/>
      <c r="L9" s="9"/>
      <c r="M9" s="11"/>
      <c r="N9" s="14" t="s">
        <v>31</v>
      </c>
      <c r="O9" s="7"/>
      <c r="P9" s="14" t="s">
        <v>32</v>
      </c>
      <c r="Q9" s="15"/>
      <c r="R9" s="15"/>
    </row>
    <row r="10" customFormat="false" ht="15" hidden="false" customHeight="false" outlineLevel="0" collapsed="false">
      <c r="A10" s="6"/>
      <c r="B10" s="7"/>
      <c r="C10" s="7"/>
      <c r="D10" s="7"/>
      <c r="E10" s="7"/>
      <c r="F10" s="7"/>
      <c r="G10" s="11"/>
      <c r="H10" s="11"/>
      <c r="I10" s="11"/>
      <c r="J10" s="17"/>
      <c r="K10" s="17"/>
      <c r="L10" s="9"/>
      <c r="M10" s="11"/>
      <c r="N10" s="14"/>
      <c r="O10" s="7"/>
      <c r="P10" s="11"/>
      <c r="Q10" s="15"/>
      <c r="R10" s="15"/>
    </row>
    <row r="11" customFormat="false" ht="29.25" hidden="false" customHeight="false" outlineLevel="0" collapsed="false">
      <c r="A11" s="6"/>
      <c r="B11" s="7"/>
      <c r="C11" s="7"/>
      <c r="D11" s="7"/>
      <c r="E11" s="7"/>
      <c r="F11" s="7"/>
      <c r="G11" s="11"/>
      <c r="H11" s="11"/>
      <c r="I11" s="11"/>
      <c r="J11" s="17"/>
      <c r="K11" s="17"/>
      <c r="L11" s="9"/>
      <c r="M11" s="11"/>
      <c r="N11" s="18" t="s">
        <v>33</v>
      </c>
      <c r="O11" s="7"/>
      <c r="P11" s="11"/>
      <c r="Q11" s="15"/>
      <c r="R11" s="15"/>
    </row>
    <row r="12" customFormat="false" ht="24.75" hidden="false" customHeight="false" outlineLevel="0" collapsed="false">
      <c r="A12" s="6"/>
      <c r="B12" s="7"/>
      <c r="C12" s="7"/>
      <c r="D12" s="7"/>
      <c r="E12" s="7"/>
      <c r="F12" s="7"/>
      <c r="G12" s="19"/>
      <c r="H12" s="19"/>
      <c r="I12" s="11"/>
      <c r="J12" s="20"/>
      <c r="K12" s="20"/>
      <c r="L12" s="9"/>
      <c r="M12" s="19"/>
      <c r="N12" s="21" t="s">
        <v>34</v>
      </c>
      <c r="O12" s="7"/>
      <c r="P12" s="19"/>
      <c r="Q12" s="15"/>
      <c r="R12" s="15"/>
    </row>
    <row r="13" customFormat="false" ht="15" hidden="false" customHeight="false" outlineLevel="0" collapsed="false">
      <c r="A13" s="22" t="n">
        <v>1</v>
      </c>
      <c r="B13" s="10"/>
      <c r="C13" s="10"/>
      <c r="D13" s="10"/>
      <c r="E13" s="10"/>
      <c r="F13" s="10"/>
      <c r="G13" s="10"/>
      <c r="H13" s="10"/>
      <c r="I13" s="23"/>
      <c r="J13" s="24"/>
      <c r="K13" s="24"/>
      <c r="L13" s="12"/>
      <c r="M13" s="12"/>
      <c r="N13" s="12"/>
      <c r="O13" s="12"/>
      <c r="P13" s="12"/>
      <c r="Q13" s="12"/>
      <c r="R13" s="12"/>
    </row>
    <row r="14" customFormat="false" ht="15" hidden="false" customHeight="false" outlineLevel="0" collapsed="false">
      <c r="A14" s="22"/>
      <c r="B14" s="25" t="n">
        <v>2</v>
      </c>
      <c r="C14" s="25" t="n">
        <v>3</v>
      </c>
      <c r="D14" s="25" t="n">
        <v>4</v>
      </c>
      <c r="E14" s="25" t="n">
        <v>5</v>
      </c>
      <c r="F14" s="25" t="n">
        <v>6</v>
      </c>
      <c r="G14" s="25" t="n">
        <v>7</v>
      </c>
      <c r="H14" s="25" t="n">
        <v>8</v>
      </c>
      <c r="I14" s="21" t="n">
        <v>9</v>
      </c>
      <c r="J14" s="26" t="n">
        <v>10</v>
      </c>
      <c r="K14" s="26"/>
      <c r="L14" s="21" t="n">
        <v>11</v>
      </c>
      <c r="M14" s="21" t="n">
        <v>12</v>
      </c>
      <c r="N14" s="21" t="n">
        <v>13</v>
      </c>
      <c r="O14" s="21" t="n">
        <v>14</v>
      </c>
      <c r="P14" s="21" t="n">
        <v>15</v>
      </c>
      <c r="Q14" s="21" t="n">
        <v>16</v>
      </c>
      <c r="R14" s="21" t="n">
        <v>17</v>
      </c>
    </row>
    <row r="15" customFormat="false" ht="18.75" hidden="false" customHeight="true" outlineLevel="0" collapsed="false">
      <c r="A15" s="27" t="n">
        <v>1</v>
      </c>
      <c r="B15" s="27" t="s">
        <v>35</v>
      </c>
      <c r="C15" s="28" t="s">
        <v>36</v>
      </c>
      <c r="D15" s="27" t="s">
        <v>37</v>
      </c>
      <c r="E15" s="29" t="n">
        <v>125000</v>
      </c>
      <c r="F15" s="29" t="n">
        <v>12</v>
      </c>
      <c r="G15" s="30" t="n">
        <v>0</v>
      </c>
      <c r="H15" s="31" t="n">
        <v>6.28</v>
      </c>
      <c r="I15" s="32" t="n">
        <v>36.53</v>
      </c>
      <c r="J15" s="31" t="n">
        <v>0.02269</v>
      </c>
      <c r="K15" s="31"/>
      <c r="L15" s="29" t="n">
        <f aca="false">ROUND(E15*G15,2)</f>
        <v>0</v>
      </c>
      <c r="M15" s="29" t="n">
        <f aca="false">ROUND(F15*H15,2)</f>
        <v>75.36</v>
      </c>
      <c r="N15" s="31" t="n">
        <f aca="false">ROUND(F15*I15,2)</f>
        <v>438.36</v>
      </c>
      <c r="O15" s="29" t="n">
        <f aca="false">ROUND(E15*J15,2)</f>
        <v>2836.25</v>
      </c>
      <c r="P15" s="29" t="n">
        <f aca="false">L15+M15+N15+O15</f>
        <v>3349.97</v>
      </c>
      <c r="Q15" s="29" t="n">
        <f aca="false">ROUND(P15*0.23,2)</f>
        <v>770.49</v>
      </c>
      <c r="R15" s="29" t="n">
        <f aca="false">P15+Q15</f>
        <v>4120.46</v>
      </c>
    </row>
    <row r="16" customFormat="false" ht="28.5" hidden="false" customHeight="true" outlineLevel="0" collapsed="false">
      <c r="A16" s="27"/>
      <c r="B16" s="27"/>
      <c r="C16" s="28"/>
      <c r="D16" s="27"/>
      <c r="E16" s="29"/>
      <c r="F16" s="29"/>
      <c r="G16" s="30"/>
      <c r="H16" s="31"/>
      <c r="I16" s="33" t="s">
        <v>38</v>
      </c>
      <c r="J16" s="31"/>
      <c r="K16" s="31"/>
      <c r="L16" s="29"/>
      <c r="M16" s="29"/>
      <c r="N16" s="31"/>
      <c r="O16" s="29"/>
      <c r="P16" s="29"/>
      <c r="Q16" s="29"/>
      <c r="R16" s="29"/>
    </row>
    <row r="17" customFormat="false" ht="18.75" hidden="false" customHeight="true" outlineLevel="0" collapsed="false">
      <c r="A17" s="27" t="n">
        <v>2</v>
      </c>
      <c r="B17" s="27" t="s">
        <v>39</v>
      </c>
      <c r="C17" s="28" t="s">
        <v>40</v>
      </c>
      <c r="D17" s="27" t="s">
        <v>37</v>
      </c>
      <c r="E17" s="29" t="n">
        <v>118000</v>
      </c>
      <c r="F17" s="29" t="n">
        <v>12</v>
      </c>
      <c r="G17" s="30"/>
      <c r="H17" s="31" t="n">
        <v>15.85</v>
      </c>
      <c r="I17" s="32" t="n">
        <v>210.12</v>
      </c>
      <c r="J17" s="31" t="n">
        <v>0.02321</v>
      </c>
      <c r="K17" s="31"/>
      <c r="L17" s="29" t="n">
        <f aca="false">ROUND(E17*G15,2)</f>
        <v>0</v>
      </c>
      <c r="M17" s="29" t="n">
        <f aca="false">ROUND(F17*H17,2)</f>
        <v>190.2</v>
      </c>
      <c r="N17" s="31" t="n">
        <f aca="false">ROUND(F17*I17,2)</f>
        <v>2521.44</v>
      </c>
      <c r="O17" s="29" t="n">
        <f aca="false">ROUND(E17*J17,2)</f>
        <v>2738.78</v>
      </c>
      <c r="P17" s="29" t="n">
        <f aca="false">L17+M17+N17+O17</f>
        <v>5450.42</v>
      </c>
      <c r="Q17" s="29" t="n">
        <f aca="false">ROUND(P17*0.23,2)</f>
        <v>1253.6</v>
      </c>
      <c r="R17" s="29" t="n">
        <f aca="false">P17+Q17</f>
        <v>6704.02</v>
      </c>
    </row>
    <row r="18" customFormat="false" ht="9" hidden="false" customHeight="true" outlineLevel="0" collapsed="false">
      <c r="A18" s="27"/>
      <c r="B18" s="27"/>
      <c r="C18" s="28"/>
      <c r="D18" s="27"/>
      <c r="E18" s="29"/>
      <c r="F18" s="29"/>
      <c r="G18" s="30"/>
      <c r="H18" s="31"/>
      <c r="I18" s="33" t="s">
        <v>38</v>
      </c>
      <c r="J18" s="31"/>
      <c r="K18" s="31"/>
      <c r="L18" s="29"/>
      <c r="M18" s="29"/>
      <c r="N18" s="31"/>
      <c r="O18" s="29"/>
      <c r="P18" s="29"/>
      <c r="Q18" s="29"/>
      <c r="R18" s="29"/>
    </row>
    <row r="19" customFormat="false" ht="18" hidden="false" customHeight="true" outlineLevel="0" collapsed="false">
      <c r="A19" s="27" t="n">
        <v>3</v>
      </c>
      <c r="B19" s="27" t="s">
        <v>39</v>
      </c>
      <c r="C19" s="28" t="s">
        <v>41</v>
      </c>
      <c r="D19" s="27" t="s">
        <v>37</v>
      </c>
      <c r="E19" s="29" t="n">
        <v>105000</v>
      </c>
      <c r="F19" s="29" t="n">
        <v>12</v>
      </c>
      <c r="G19" s="30"/>
      <c r="H19" s="31" t="n">
        <v>15.85</v>
      </c>
      <c r="I19" s="32" t="n">
        <v>210.12</v>
      </c>
      <c r="J19" s="31" t="n">
        <v>0.02321</v>
      </c>
      <c r="K19" s="31"/>
      <c r="L19" s="29" t="n">
        <f aca="false">ROUND(E19*G15,2)</f>
        <v>0</v>
      </c>
      <c r="M19" s="29" t="n">
        <f aca="false">ROUND(F19*H19,2)</f>
        <v>190.2</v>
      </c>
      <c r="N19" s="31" t="n">
        <f aca="false">ROUND(F19*I19,2)</f>
        <v>2521.44</v>
      </c>
      <c r="O19" s="29" t="n">
        <f aca="false">ROUND(E19*J19,2)</f>
        <v>2437.05</v>
      </c>
      <c r="P19" s="29" t="n">
        <f aca="false">L19+M19+N19+O19</f>
        <v>5148.69</v>
      </c>
      <c r="Q19" s="29" t="n">
        <f aca="false">ROUND(P19*0.23,2)</f>
        <v>1184.2</v>
      </c>
      <c r="R19" s="29" t="n">
        <f aca="false">P19+Q19</f>
        <v>6332.89</v>
      </c>
    </row>
    <row r="20" customFormat="false" ht="21" hidden="false" customHeight="true" outlineLevel="0" collapsed="false">
      <c r="A20" s="27"/>
      <c r="B20" s="27"/>
      <c r="C20" s="28"/>
      <c r="D20" s="27"/>
      <c r="E20" s="29"/>
      <c r="F20" s="29"/>
      <c r="G20" s="30"/>
      <c r="H20" s="31"/>
      <c r="I20" s="33" t="s">
        <v>38</v>
      </c>
      <c r="J20" s="31"/>
      <c r="K20" s="31"/>
      <c r="L20" s="29"/>
      <c r="M20" s="29"/>
      <c r="N20" s="31"/>
      <c r="O20" s="29"/>
      <c r="P20" s="29"/>
      <c r="Q20" s="29"/>
      <c r="R20" s="29"/>
    </row>
    <row r="21" customFormat="false" ht="19.5" hidden="false" customHeight="true" outlineLevel="0" collapsed="false">
      <c r="A21" s="27" t="n">
        <v>4</v>
      </c>
      <c r="B21" s="27" t="s">
        <v>39</v>
      </c>
      <c r="C21" s="34" t="s">
        <v>42</v>
      </c>
      <c r="D21" s="27" t="s">
        <v>37</v>
      </c>
      <c r="E21" s="29" t="n">
        <v>186000</v>
      </c>
      <c r="F21" s="29" t="n">
        <v>12</v>
      </c>
      <c r="G21" s="30"/>
      <c r="H21" s="31" t="n">
        <v>15.85</v>
      </c>
      <c r="I21" s="32" t="n">
        <v>210.12</v>
      </c>
      <c r="J21" s="31" t="n">
        <v>0.02321</v>
      </c>
      <c r="K21" s="31"/>
      <c r="L21" s="29" t="n">
        <f aca="false">ROUND(E21*G15,2)</f>
        <v>0</v>
      </c>
      <c r="M21" s="29" t="n">
        <f aca="false">ROUND(F21*H21,2)</f>
        <v>190.2</v>
      </c>
      <c r="N21" s="31" t="n">
        <f aca="false">ROUND(F21*I21,2)</f>
        <v>2521.44</v>
      </c>
      <c r="O21" s="29" t="n">
        <f aca="false">ROUND(E21*J21,2)</f>
        <v>4317.06</v>
      </c>
      <c r="P21" s="29" t="n">
        <f aca="false">L21+M21+N21+O21</f>
        <v>7028.7</v>
      </c>
      <c r="Q21" s="29" t="n">
        <f aca="false">ROUND(P21*0.23,2)</f>
        <v>1616.6</v>
      </c>
      <c r="R21" s="29" t="n">
        <f aca="false">P21+Q21</f>
        <v>8645.3</v>
      </c>
    </row>
    <row r="22" customFormat="false" ht="9.75" hidden="false" customHeight="true" outlineLevel="0" collapsed="false">
      <c r="A22" s="27"/>
      <c r="B22" s="27"/>
      <c r="C22" s="34"/>
      <c r="D22" s="27"/>
      <c r="E22" s="29"/>
      <c r="F22" s="29"/>
      <c r="G22" s="30"/>
      <c r="H22" s="31"/>
      <c r="I22" s="33" t="s">
        <v>38</v>
      </c>
      <c r="J22" s="31"/>
      <c r="K22" s="31"/>
      <c r="L22" s="29"/>
      <c r="M22" s="29"/>
      <c r="N22" s="31"/>
      <c r="O22" s="29"/>
      <c r="P22" s="29"/>
      <c r="Q22" s="29"/>
      <c r="R22" s="29"/>
    </row>
    <row r="23" customFormat="false" ht="22.5" hidden="false" customHeight="true" outlineLevel="0" collapsed="false">
      <c r="A23" s="27" t="n">
        <v>5</v>
      </c>
      <c r="B23" s="27" t="s">
        <v>43</v>
      </c>
      <c r="C23" s="28" t="s">
        <v>44</v>
      </c>
      <c r="D23" s="35" t="n">
        <v>274</v>
      </c>
      <c r="E23" s="29" t="n">
        <v>548000</v>
      </c>
      <c r="F23" s="36" t="n">
        <v>12</v>
      </c>
      <c r="G23" s="30"/>
      <c r="H23" s="29" t="n">
        <v>121</v>
      </c>
      <c r="I23" s="32" t="n">
        <v>0.00578</v>
      </c>
      <c r="J23" s="31" t="n">
        <v>0.01651</v>
      </c>
      <c r="K23" s="31"/>
      <c r="L23" s="29" t="n">
        <f aca="false">ROUND(E23*G15,2)</f>
        <v>0</v>
      </c>
      <c r="M23" s="29" t="n">
        <f aca="false">ROUND(F23*H23,2)</f>
        <v>1452</v>
      </c>
      <c r="N23" s="31" t="n">
        <f aca="false">ROUND(I23*274*8760,2)</f>
        <v>13873.39</v>
      </c>
      <c r="O23" s="29" t="n">
        <f aca="false">ROUND(E23*J23,2)</f>
        <v>9047.48</v>
      </c>
      <c r="P23" s="29" t="n">
        <f aca="false">L23+M23+N23+O23</f>
        <v>24372.87</v>
      </c>
      <c r="Q23" s="29" t="n">
        <f aca="false">ROUND(P23*0.23,2)</f>
        <v>5605.76</v>
      </c>
      <c r="R23" s="29" t="n">
        <f aca="false">P23+Q23</f>
        <v>29978.63</v>
      </c>
    </row>
    <row r="24" customFormat="false" ht="35.25" hidden="false" customHeight="true" outlineLevel="0" collapsed="false">
      <c r="A24" s="27"/>
      <c r="B24" s="27"/>
      <c r="C24" s="28"/>
      <c r="D24" s="35"/>
      <c r="E24" s="29"/>
      <c r="F24" s="37" t="s">
        <v>45</v>
      </c>
      <c r="G24" s="30"/>
      <c r="H24" s="29"/>
      <c r="I24" s="38" t="s">
        <v>46</v>
      </c>
      <c r="J24" s="31"/>
      <c r="K24" s="31"/>
      <c r="L24" s="29"/>
      <c r="M24" s="29"/>
      <c r="N24" s="31"/>
      <c r="O24" s="29"/>
      <c r="P24" s="29"/>
      <c r="Q24" s="29"/>
      <c r="R24" s="29"/>
    </row>
    <row r="25" customFormat="false" ht="18" hidden="false" customHeight="true" outlineLevel="0" collapsed="false">
      <c r="A25" s="27" t="n">
        <v>6</v>
      </c>
      <c r="B25" s="27" t="s">
        <v>43</v>
      </c>
      <c r="C25" s="28" t="s">
        <v>47</v>
      </c>
      <c r="D25" s="35" t="n">
        <v>274</v>
      </c>
      <c r="E25" s="29" t="n">
        <v>572000</v>
      </c>
      <c r="F25" s="36" t="n">
        <v>12</v>
      </c>
      <c r="G25" s="30"/>
      <c r="H25" s="29" t="n">
        <v>121</v>
      </c>
      <c r="I25" s="32" t="n">
        <v>0.00578</v>
      </c>
      <c r="J25" s="31" t="n">
        <v>0.01651</v>
      </c>
      <c r="K25" s="31"/>
      <c r="L25" s="29" t="n">
        <f aca="false">ROUND(E25*G15,2)</f>
        <v>0</v>
      </c>
      <c r="M25" s="29" t="n">
        <f aca="false">ROUND(F25*H25,2)</f>
        <v>1452</v>
      </c>
      <c r="N25" s="31" t="n">
        <f aca="false">ROUND(I25*274*8760,2)</f>
        <v>13873.39</v>
      </c>
      <c r="O25" s="29" t="n">
        <f aca="false">ROUND(E25*J25,2)</f>
        <v>9443.72</v>
      </c>
      <c r="P25" s="29" t="n">
        <f aca="false">L25+M25+N25+O25</f>
        <v>24769.11</v>
      </c>
      <c r="Q25" s="29" t="n">
        <f aca="false">ROUND(P25*0.23,2)</f>
        <v>5696.9</v>
      </c>
      <c r="R25" s="29" t="n">
        <f aca="false">P25+Q25</f>
        <v>30466.01</v>
      </c>
    </row>
    <row r="26" customFormat="false" ht="39" hidden="false" customHeight="true" outlineLevel="0" collapsed="false">
      <c r="A26" s="27"/>
      <c r="B26" s="27"/>
      <c r="C26" s="28"/>
      <c r="D26" s="35"/>
      <c r="E26" s="29"/>
      <c r="F26" s="37" t="s">
        <v>45</v>
      </c>
      <c r="G26" s="30"/>
      <c r="H26" s="29"/>
      <c r="I26" s="38" t="s">
        <v>46</v>
      </c>
      <c r="J26" s="31"/>
      <c r="K26" s="31"/>
      <c r="L26" s="29"/>
      <c r="M26" s="29"/>
      <c r="N26" s="31"/>
      <c r="O26" s="29"/>
      <c r="P26" s="29"/>
      <c r="Q26" s="29"/>
      <c r="R26" s="29"/>
    </row>
    <row r="27" customFormat="false" ht="15" hidden="false" customHeight="false" outlineLevel="0" collapsed="false">
      <c r="E27" s="39" t="s">
        <v>48</v>
      </c>
      <c r="M27" s="40" t="s">
        <v>49</v>
      </c>
      <c r="N27" s="40"/>
      <c r="O27" s="40"/>
      <c r="P27" s="41" t="n">
        <f aca="false">SUM(P15:P26)</f>
        <v>70119.76</v>
      </c>
      <c r="Q27" s="41" t="n">
        <f aca="false">SUM(Q15:Q26)</f>
        <v>16127.55</v>
      </c>
      <c r="R27" s="41" t="n">
        <f aca="false">SUM(R15:R26)</f>
        <v>86247.31</v>
      </c>
    </row>
    <row r="28" customFormat="false" ht="15" hidden="false" customHeight="false" outlineLevel="0" collapsed="false">
      <c r="E28" s="42" t="n">
        <f aca="false">SUM(E15:E26)</f>
        <v>1654000</v>
      </c>
    </row>
  </sheetData>
  <mergeCells count="111">
    <mergeCell ref="A6:A12"/>
    <mergeCell ref="B6:B12"/>
    <mergeCell ref="C6:C12"/>
    <mergeCell ref="D6:D12"/>
    <mergeCell ref="E6:E12"/>
    <mergeCell ref="F6:F12"/>
    <mergeCell ref="I6:K7"/>
    <mergeCell ref="L6:L12"/>
    <mergeCell ref="N6:O7"/>
    <mergeCell ref="P6:R7"/>
    <mergeCell ref="J8:K8"/>
    <mergeCell ref="O8:O12"/>
    <mergeCell ref="Q8:Q12"/>
    <mergeCell ref="R8:R12"/>
    <mergeCell ref="J9:K9"/>
    <mergeCell ref="J10:K10"/>
    <mergeCell ref="J11:K11"/>
    <mergeCell ref="J12:K12"/>
    <mergeCell ref="A13:A14"/>
    <mergeCell ref="J13:K13"/>
    <mergeCell ref="J14:K14"/>
    <mergeCell ref="A15:A16"/>
    <mergeCell ref="B15:B16"/>
    <mergeCell ref="C15:C16"/>
    <mergeCell ref="D15:D16"/>
    <mergeCell ref="E15:E16"/>
    <mergeCell ref="F15:F16"/>
    <mergeCell ref="G15:G26"/>
    <mergeCell ref="H15:H16"/>
    <mergeCell ref="J15:K16"/>
    <mergeCell ref="L15:L16"/>
    <mergeCell ref="M15:M16"/>
    <mergeCell ref="N15:N16"/>
    <mergeCell ref="O15:O16"/>
    <mergeCell ref="P15:P16"/>
    <mergeCell ref="Q15:Q16"/>
    <mergeCell ref="R15:R16"/>
    <mergeCell ref="A17:A18"/>
    <mergeCell ref="B17:B18"/>
    <mergeCell ref="C17:C18"/>
    <mergeCell ref="D17:D18"/>
    <mergeCell ref="E17:E18"/>
    <mergeCell ref="F17:F18"/>
    <mergeCell ref="H17:H18"/>
    <mergeCell ref="J17:K18"/>
    <mergeCell ref="L17:L18"/>
    <mergeCell ref="M17:M18"/>
    <mergeCell ref="N17:N18"/>
    <mergeCell ref="O17:O18"/>
    <mergeCell ref="P17:P18"/>
    <mergeCell ref="Q17:Q18"/>
    <mergeCell ref="R17:R18"/>
    <mergeCell ref="A19:A20"/>
    <mergeCell ref="B19:B20"/>
    <mergeCell ref="C19:C20"/>
    <mergeCell ref="D19:D20"/>
    <mergeCell ref="E19:E20"/>
    <mergeCell ref="F19:F20"/>
    <mergeCell ref="H19:H20"/>
    <mergeCell ref="J19:K20"/>
    <mergeCell ref="L19:L20"/>
    <mergeCell ref="M19:M20"/>
    <mergeCell ref="N19:N20"/>
    <mergeCell ref="O19:O20"/>
    <mergeCell ref="P19:P20"/>
    <mergeCell ref="Q19:Q20"/>
    <mergeCell ref="R19:R20"/>
    <mergeCell ref="A21:A22"/>
    <mergeCell ref="B21:B22"/>
    <mergeCell ref="C21:C22"/>
    <mergeCell ref="D21:D22"/>
    <mergeCell ref="E21:E22"/>
    <mergeCell ref="F21:F22"/>
    <mergeCell ref="H21:H22"/>
    <mergeCell ref="J21:K22"/>
    <mergeCell ref="L21:L22"/>
    <mergeCell ref="M21:M22"/>
    <mergeCell ref="N21:N22"/>
    <mergeCell ref="O21:O22"/>
    <mergeCell ref="P21:P22"/>
    <mergeCell ref="Q21:Q22"/>
    <mergeCell ref="R21:R22"/>
    <mergeCell ref="A23:A24"/>
    <mergeCell ref="B23:B24"/>
    <mergeCell ref="C23:C24"/>
    <mergeCell ref="D23:D24"/>
    <mergeCell ref="E23:E24"/>
    <mergeCell ref="H23:H24"/>
    <mergeCell ref="J23:K24"/>
    <mergeCell ref="L23:L24"/>
    <mergeCell ref="M23:M24"/>
    <mergeCell ref="N23:N24"/>
    <mergeCell ref="O23:O24"/>
    <mergeCell ref="P23:P24"/>
    <mergeCell ref="Q23:Q24"/>
    <mergeCell ref="R23:R24"/>
    <mergeCell ref="A25:A26"/>
    <mergeCell ref="B25:B26"/>
    <mergeCell ref="C25:C26"/>
    <mergeCell ref="D25:D26"/>
    <mergeCell ref="E25:E26"/>
    <mergeCell ref="H25:H26"/>
    <mergeCell ref="J25:K26"/>
    <mergeCell ref="L25:L26"/>
    <mergeCell ref="M25:M26"/>
    <mergeCell ref="N25:N26"/>
    <mergeCell ref="O25:O26"/>
    <mergeCell ref="P25:P26"/>
    <mergeCell ref="Q25:Q26"/>
    <mergeCell ref="R25:R26"/>
    <mergeCell ref="M27:O2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LibreOffice/6.1.3.2$Windows_x86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2019-08-05T06:20:13Z</dcterms:created>
  <dc:creator>Paczkowski</dc:creator>
  <dc:description/>
  <dc:language>pl-PL</dc:language>
  <cp:lastModifiedBy/>
  <cp:lastPrinted>2020-09-01T10:58:45Z</cp:lastPrinted>
  <dcterms:modified xsi:type="dcterms:W3CDTF">2021-08-02T13:06:21Z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